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1INVESTICE\PRIPRAVA\2_PREJEZDY\PZS 100,674 (P7961) Kunovice\Realizace\Soutěž\Soupis prací\"/>
    </mc:Choice>
  </mc:AlternateContent>
  <bookViews>
    <workbookView xWindow="0" yWindow="0" windowWidth="28800" windowHeight="11835"/>
  </bookViews>
  <sheets>
    <sheet name="SO 11-13-04" sheetId="1" r:id="rId1"/>
  </sheets>
  <calcPr calcId="162913"/>
  <webPublishing codePage="0"/>
</workbook>
</file>

<file path=xl/calcChain.xml><?xml version="1.0" encoding="utf-8"?>
<calcChain xmlns="http://schemas.openxmlformats.org/spreadsheetml/2006/main">
  <c r="I100" i="1" l="1"/>
  <c r="O100" i="1" s="1"/>
  <c r="I96" i="1"/>
  <c r="O96" i="1" s="1"/>
  <c r="I92" i="1"/>
  <c r="O92" i="1" s="1"/>
  <c r="I87" i="1"/>
  <c r="O87" i="1" s="1"/>
  <c r="R86" i="1" s="1"/>
  <c r="O86" i="1" s="1"/>
  <c r="I82" i="1"/>
  <c r="O82" i="1" s="1"/>
  <c r="R81" i="1" s="1"/>
  <c r="O81" i="1" s="1"/>
  <c r="I77" i="1"/>
  <c r="O77" i="1" s="1"/>
  <c r="I73" i="1"/>
  <c r="O73" i="1" s="1"/>
  <c r="I69" i="1"/>
  <c r="O69" i="1" s="1"/>
  <c r="I64" i="1"/>
  <c r="O64" i="1" s="1"/>
  <c r="I60" i="1"/>
  <c r="O60" i="1" s="1"/>
  <c r="I55" i="1"/>
  <c r="O55" i="1" s="1"/>
  <c r="I51" i="1"/>
  <c r="O51" i="1" s="1"/>
  <c r="I47" i="1"/>
  <c r="O47" i="1" s="1"/>
  <c r="I43" i="1"/>
  <c r="O43" i="1" s="1"/>
  <c r="I39" i="1"/>
  <c r="O39" i="1" s="1"/>
  <c r="I34" i="1"/>
  <c r="O34" i="1" s="1"/>
  <c r="I30" i="1"/>
  <c r="O30" i="1" s="1"/>
  <c r="I25" i="1"/>
  <c r="O25" i="1" s="1"/>
  <c r="I21" i="1"/>
  <c r="O21" i="1" s="1"/>
  <c r="I17" i="1"/>
  <c r="O17" i="1" s="1"/>
  <c r="I13" i="1"/>
  <c r="O13" i="1" s="1"/>
  <c r="I9" i="1"/>
  <c r="R91" i="1" l="1"/>
  <c r="O91" i="1" s="1"/>
  <c r="Q91" i="1"/>
  <c r="I91" i="1" s="1"/>
  <c r="R59" i="1"/>
  <c r="O59" i="1" s="1"/>
  <c r="R38" i="1"/>
  <c r="O38" i="1" s="1"/>
  <c r="Q8" i="1"/>
  <c r="I8" i="1" s="1"/>
  <c r="R29" i="1"/>
  <c r="O29" i="1" s="1"/>
  <c r="R68" i="1"/>
  <c r="O68" i="1" s="1"/>
  <c r="Q59" i="1"/>
  <c r="I59" i="1" s="1"/>
  <c r="Q68" i="1"/>
  <c r="I68" i="1" s="1"/>
  <c r="Q86" i="1"/>
  <c r="I86" i="1" s="1"/>
  <c r="Q29" i="1"/>
  <c r="I29" i="1" s="1"/>
  <c r="Q81" i="1"/>
  <c r="I81" i="1" s="1"/>
  <c r="O9" i="1"/>
  <c r="R8" i="1" s="1"/>
  <c r="O8" i="1" s="1"/>
  <c r="Q38" i="1"/>
  <c r="I38" i="1" s="1"/>
  <c r="O2" i="1" l="1"/>
  <c r="I3" i="1"/>
</calcChain>
</file>

<file path=xl/sharedStrings.xml><?xml version="1.0" encoding="utf-8"?>
<sst xmlns="http://schemas.openxmlformats.org/spreadsheetml/2006/main" count="373" uniqueCount="157">
  <si>
    <t>ASPE10</t>
  </si>
  <si>
    <t>S</t>
  </si>
  <si>
    <t>Firma: MORAVIA CONSULT Olomouc a.s.</t>
  </si>
  <si>
    <t>Soupis prací objektu</t>
  </si>
  <si>
    <t xml:space="preserve">Stavba: </t>
  </si>
  <si>
    <t>22-058</t>
  </si>
  <si>
    <t>Výstavba PZS v km 100,674 (P7961) na trati Brno – Vlárský průsmyk</t>
  </si>
  <si>
    <t>O</t>
  </si>
  <si>
    <t>Rozpočet:</t>
  </si>
  <si>
    <t>0,00</t>
  </si>
  <si>
    <t>15,00</t>
  </si>
  <si>
    <t>21,00</t>
  </si>
  <si>
    <t>3</t>
  </si>
  <si>
    <t>6</t>
  </si>
  <si>
    <t>2</t>
  </si>
  <si>
    <t>SO 11-13-04</t>
  </si>
  <si>
    <t>Železniční přejezd P7961 v km 100,674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</si>
  <si>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</si>
  <si>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</si>
  <si>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</si>
  <si>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</si>
  <si>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</si>
  <si>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</si>
  <si>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</si>
  <si>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</si>
  <si>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</si>
  <si>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</si>
  <si>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</si>
  <si>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</si>
  <si>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</si>
  <si>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</si>
  <si>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</si>
  <si>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</si>
  <si>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</si>
  <si>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</si>
  <si>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</si>
  <si>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Zemní práce</t>
  </si>
  <si>
    <t>P</t>
  </si>
  <si>
    <t>11343</t>
  </si>
  <si>
    <t/>
  </si>
  <si>
    <t>ODSTRAN KRYTU ZPEVNĚNÝCH PLOCH S ASFALT POJIVEM VČET PODKLADU</t>
  </si>
  <si>
    <t>M3</t>
  </si>
  <si>
    <t>2022_OTSKP</t>
  </si>
  <si>
    <t>PP</t>
  </si>
  <si>
    <t>VV</t>
  </si>
  <si>
    <t>Dle technické zprávy, výkresových příloh projektové dokumentace. Dle výkazů materiálu projektu. Dle tabulky kubatur projektanta. 
Asfaltový povrch tl. 200mm 
32*0.2=6,400 [A] 
Celkem: A=6,400 [B]</t>
  </si>
  <si>
    <t>TS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</si>
  <si>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</si>
  <si>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12373</t>
  </si>
  <si>
    <t>ODKOP PRO SPOD STAVBU SILNIC A ŽELEZNIC TŘ. I</t>
  </si>
  <si>
    <t>Dle technické zprávy, výkresových příloh projektové dokumentace. Dle výkazů materiálu projektu. Dle tabulky kubatur projektanta. 
Výkop (zemina a kamení) 
5.6=5,600 [A] 
Celkem: A=5,600 [B]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</si>
  <si>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</si>
  <si>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13273</t>
  </si>
  <si>
    <t>HLOUBENÍ RÝH ŠÍŘ DO 2M PAŽ I NEPAŽ TŘ. I</t>
  </si>
  <si>
    <t>Dle technické zprávy, výkresových příloh projektové dokumentace. Dle výkazů materiálu projektu. Dle tabulky kubatur projektanta. 
Výkop rýhy šířky 0.5 m (zemina a kamení) 
3.5=3,500 [A] 
Celkem: A=3,500 [B]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</si>
  <si>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</si>
  <si>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17481</t>
  </si>
  <si>
    <t>ZÁSYP JAM A RÝH Z NAKUPOVANÝCH MATERIÁLŮ</t>
  </si>
  <si>
    <t>Dle technické zprávy, výkresových příloh projektové dokumentace. Dle výkazů materiálu projektu. Dle tabulky kubatur projektanta. 
Chránička 
Zásyp štěrkodrť fr. 0/32 
1.8=1,800 [A] 
Konstrukce přejezdu 
Zásyp za závěrnou zídkou štěrkodrť fr. 0/32 
3.8=3,800 [C] 
Celkem: A+C=5,600 [D]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</si>
  <si>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</si>
  <si>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</si>
  <si>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</si>
  <si>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M2</t>
  </si>
  <si>
    <t>Dle technické zprávy, výkresových příloh projektové dokumentace. Dle výkazů materiálu projektu. Dle tabulky kubatur projektanta. 
Přehutnění pláně 
60=60,000 [A] 
Celkem: A=60,000 [B]</t>
  </si>
  <si>
    <t>položka zahrnuje úpravu pláně včetně vyrovnání výškových rozdílů. Míru zhutnění určuje projekt.</t>
  </si>
  <si>
    <t>Vodorovné konstrukce</t>
  </si>
  <si>
    <t>45145</t>
  </si>
  <si>
    <t>PODKL A VÝPLŇ VRSTVY Z MALTY CEMENTOVÉ</t>
  </si>
  <si>
    <t>Dle technické zprávy, výkresových příloh projektové dokumentace. Dle výkazů materiálu projektu. Dle tabulky kubatur projektanta. 
Vyrovnávací vrstva cementové malty min. 30mm, M25 XF4 
0.2=0,200 [A] 
Celkem: A=0,200 [B]</t>
  </si>
  <si>
    <t>Položka zahrnuje veškerý materiál, výrobky a polotovary, včetně mimostaveništní a vnitrostaveništní dopravy (rovněž přesuny), včetně naložení a složení, případně s uložením.</t>
  </si>
  <si>
    <t>7</t>
  </si>
  <si>
    <t>R451315</t>
  </si>
  <si>
    <t>PODKLADNÍ A VÝPLŇOVÉ VRSTVY Z PROSTÉHO BETONU C35/40</t>
  </si>
  <si>
    <t>R</t>
  </si>
  <si>
    <t>Dle technické zprávy, výkresových příloh projektové dokumentace. Dle výkazů materiálu projektu. Dle tabulky kubatur projektanta. 
Podkladní beton C 35/40 tl. min. 150mm (pod základovým blokem) 
1.3=1,300 [A] 
Celkem: A=1,300 [B]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</si>
  <si>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</si>
  <si>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Komunikace pozemní</t>
  </si>
  <si>
    <t>8</t>
  </si>
  <si>
    <t>56330</t>
  </si>
  <si>
    <t>VOZOVKOVÉ VRSTVY ZE ŠTĚRKODRTI</t>
  </si>
  <si>
    <t>Dle technické zprávy, výkresových příloh projektové dokumentace. Dle výkazů materiálu projektu. Dle tabulky kubatur projektanta. 
Štěrkodrť fr.0/32 mm, tl. 250mm 
9.6=9,600 [A] 
Štěrkodrť fr.0/32 mm, tl. 100mm 
0.9=0,900 [B] 
Celkem: A+B=10,500 [C]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</si>
  <si>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</si>
  <si>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572143</t>
  </si>
  <si>
    <t>INFILTRAČNÍ POSTŘIK Z EMULZE DO 2,0KG/M2</t>
  </si>
  <si>
    <t>Dle technické zprávy, výkresových příloh projektové dokumentace. Dle výkazů materiálu projektu. Dle tabulky kubatur projektanta. 
Infiltrační postřik kationaktivní emulze 
36.7=36,700 [A] 
Celkem: A=36,700 [B]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</si>
  <si>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</si>
  <si>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572224</t>
  </si>
  <si>
    <t>SPOJOVACÍ POSTŘIK Z MODIFIK EMULZE DO 1,0KG/M2</t>
  </si>
  <si>
    <t>Dle technické zprávy, výkresových příloh projektové dokumentace. Dle výkazů materiálu projektu. Dle tabulky kubatur projektanta. 
Spojovací postřik kationaktivní emulze 
34.9=34,900 [A] 
Celkem: A=34,900 [B]</t>
  </si>
  <si>
    <t>574A33</t>
  </si>
  <si>
    <t>ASFALTOVÝ BETON PRO OBRUSNÉ VRSTVY ACO 11 TL. 40MM</t>
  </si>
  <si>
    <t>Dle technické zprávy, výkresových příloh projektové dokumentace. Dle výkazů materiálu projektu. Dle tabulky kubatur projektanta. 
asfaltový beton  ACO 11 tl. 40mm 
32=32,000 [A] 
Celkem: A=32,000 [B]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</si>
  <si>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</si>
  <si>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12</t>
  </si>
  <si>
    <t>574E66</t>
  </si>
  <si>
    <t>ASFALTOVÝ BETON PRO PODKLADNÍ VRSTVY ACP 16+, 16S TL. 70MM</t>
  </si>
  <si>
    <t>Dle technické zprávy, výkresových příloh projektové dokumentace. Dle výkazů materiálu projektu. Dle tabulky kubatur projektanta. 
asfaltový beton ACP 16+ tl. 70mm 
33.3=33,300 [A] 
Celkem: A=33,300 [B]</t>
  </si>
  <si>
    <t>Trubní vedení</t>
  </si>
  <si>
    <t>13</t>
  </si>
  <si>
    <t>87634</t>
  </si>
  <si>
    <t>CHRÁNIČKY Z TRUB PLASTOVÝCH DN DO 200MM</t>
  </si>
  <si>
    <t>M</t>
  </si>
  <si>
    <t>Dle technické zprávy, výkresových příloh projektové dokumentace. Dle výkazů materiálu projektu. Dle tabulky kubatur projektanta. 
Chránička DN 160 + víčka na konce 
9=9,000 [A] 
Celkem: A=9,000 [B]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</si>
  <si>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</si>
  <si>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14</t>
  </si>
  <si>
    <t>899522</t>
  </si>
  <si>
    <t>OBETONOVÁNÍ POTRUBÍ Z PROSTÉHO BETONU DO C12/15</t>
  </si>
  <si>
    <t>Dle technické zprávy, výkresových příloh projektové dokumentace. Dle výkazů materiálu projektu. Dle tabulky kubatur projektanta. 
Obetonování chráničky výšky 0.2m 
0.7=0,700 [A] 
Celkem: A=0,700 [B]</t>
  </si>
  <si>
    <t>Ostatní konstrukce a práce, bourání</t>
  </si>
  <si>
    <t>15</t>
  </si>
  <si>
    <t>919114</t>
  </si>
  <si>
    <t>ŘEZÁNÍ ASFALTOVÉHO KRYTU VOZOVEK TL DO 200MM</t>
  </si>
  <si>
    <t>Dle technické zprávy, výkresových příloh projektové dokumentace. Dle výkazů materiálu projektu. Dle tabulky kubatur projektanta. 
Asfaltový povrch řezání 
16=16,000 [A] 
Celkem: A=16,000 [B]</t>
  </si>
  <si>
    <t>položka zahrnuje řezání vozovkové vrstvy v předepsané tloušťce, včetně spotřeby vody</t>
  </si>
  <si>
    <t>16</t>
  </si>
  <si>
    <t>931312</t>
  </si>
  <si>
    <t>TĚSNĚNÍ DILATAČ SPAR ASF ZÁLIVKOU PRŮŘ DO 200MM2</t>
  </si>
  <si>
    <t>položka zahrnuje dodávku a osazení předepsaného materiálu, očištění ploch spáry před úpravou, očištění okolí spáry po úpravě 
nezahrnuje těsnící profil</t>
  </si>
  <si>
    <t>17</t>
  </si>
  <si>
    <t>93134</t>
  </si>
  <si>
    <t>TĚSNĚNÍ DILATAČNÍCH SPAR ASFALTOVOU PÁSKOU</t>
  </si>
  <si>
    <t>Dle technické zprávy, výkresových příloh projektové dokumentace. Dle výkazů materiálu projektu. Dle tabulky kubatur projektanta. 
Asfaltový dilatační pásek  
20=20,000 [A] 
Celkem: A=20,000 [B]</t>
  </si>
  <si>
    <t>92</t>
  </si>
  <si>
    <t>Doplňující konstrukce a práce železniční</t>
  </si>
  <si>
    <t>18</t>
  </si>
  <si>
    <t>921112</t>
  </si>
  <si>
    <t>ŽELEZNIČNÍ PŘEJEZD CELOPRYŽOVÝ NA BETONOVÝCH PRAŽCÍCH</t>
  </si>
  <si>
    <t>Dle technické zprávy, výkresových příloh projektové dokumentace. Dle výkazů materiálu projektu. Dle tabulky kubatur projektanta. 
Pryžový panel vnitřní šířky 1200mm 6 ks 
Pryžový panel vnější šířky 1200mm, rozpětí 900mm 12 ks 
Závěrná zídka 14,4 m 
Základový blok B35 (400 x 250 x 1200) 18 ks 
25.75=25,750 [A] 
Celkem: A=25,750 [B]</t>
  </si>
  <si>
    <t>1. Položka obsahuje: 
 – úpravu a hutnění podloží přejezdové konstrukce 
 – dodávku přejezdové konstrukce s veškerými prvky a částmi daného typu přejezdové konstrukce včetně závěrných zídek a jejich betonového základu dle odpovídajících vzorových listů a TKP 
 – montáž přejezdové konstrukce z dílů a součástí na místě při přerušení železničního a silničního provozu 
 – speciální montážní nářadí, závěsné zařízení 
 – ochranné náběhy, koncové i mezilehlé zarážky, podélnou fixaci atd. 
 – příplatky za ztížené podmínky vyskytující se při zřízení přejezdu, např. za překážky na straně koleje ap. 
2. Položka neobsahuje: 
 – zřízení, pronájem a odstranění dopravního značení objízdné trasy 
 – úpravy koleje (např. posun pražců, doplnění kolejového lože, směrová a výšková úprava) 
 – silniční panely v přechodu těles 
 – prahovou vpusť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</si>
  <si>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96</t>
  </si>
  <si>
    <t>Bourání konstrukcí</t>
  </si>
  <si>
    <t>19</t>
  </si>
  <si>
    <t>965311</t>
  </si>
  <si>
    <t>ROZEBRÁNÍ PŘEJEZDU, PŘECHODU Z DÍLCŮ</t>
  </si>
  <si>
    <t>Dle technické zprávy, výkresových příloh projektové dokumentace. Dle výkazů materiálu projektu. Dle tabulky kubatur projektanta. 
Betonové panely 2.0 x 0.5 x 0.15 
6*2*0.5=6,000 [A] 
Betonové panely 2.0 x 1.4 x 0.15 
3*2*1.4=8,400 [B] 
Celkem: A+B=14,400 [C]</t>
  </si>
  <si>
    <t>1. Položka obsahuje: 
 – rozebrání železničního přejezdu nebo přechodu do součástí včetně hrubého očištění 
 – naložení vybouraného materiálu na dopravní prostředek 
 – příplatky za ztížené podmínky při práci v kolejišti, např. za překážky na straně koleje apod. 
2. Položka neobsahuje: 
 – náklady na zřízení a odstranění dopravního značení objízdné trasy 
 – odvoz vybouraného materiálu do skladu nebo na likvidaci 
 – poplatky za likvidaci odpadů, nacení se položkami ze ssd 0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</si>
  <si>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995</t>
  </si>
  <si>
    <t>Poplatky za skládky</t>
  </si>
  <si>
    <t>20</t>
  </si>
  <si>
    <t>R015111</t>
  </si>
  <si>
    <t>901</t>
  </si>
  <si>
    <t>POPLATKY ZA LIKVIDACI ODPADŮ NEKONTAMINOVANÝCH - 17 05 04 VYTĚŽENÉ ZEMINY A HORNINY - I. TŘÍDA - TĚŽITELNOSTI VČ. DOPRAVY NA SKLÁDKU A MANIPULACE</t>
  </si>
  <si>
    <t>T</t>
  </si>
  <si>
    <t>Evidenční položka</t>
  </si>
  <si>
    <t>Dle technické zprávy, výkresových příloh projektové dokumentace. Dle výkazů materiálu projektu. Dle tabulky kubatur projektanta. 
zemin z výkopů 
10.9+6.8=17,700 [A] 
Celkem: A=17,700 [B]</t>
  </si>
  <si>
    <t>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185/2001 Sb., o nakládání s odpady, v platném znění.</t>
  </si>
  <si>
    <t>21</t>
  </si>
  <si>
    <t>R015130</t>
  </si>
  <si>
    <t>905</t>
  </si>
  <si>
    <t>POPLATKY ZA LIKVIDACI ODPADŮ NEKONTAMINOVANÝCH - 17 03 02 VYBOURANÝ ASFALTOVÝ BETON BEZ DEHTU VČ. DOPRAVY NA SKLÁDKU A MANIPULACE</t>
  </si>
  <si>
    <t>Dle technické zprávy, výkresových příloh projektové dokumentace. Dle výkazů materiálu projektu. Dle tabulky kubatur projektanta. 
Asfaltový povrch tl. 200mm 
32*0.2*2.2=14,080 [A] 
Celkem: A=14,080 [B]</t>
  </si>
  <si>
    <t>22</t>
  </si>
  <si>
    <t>R015140</t>
  </si>
  <si>
    <t>906</t>
  </si>
  <si>
    <t>POPLATKY ZA LIKVIDACI ODPADŮ NEKONTAMINOVANÝCH - 17 01 01 BETON Z DEMOLIC OBJEKTŮ, ZÁKLADŮ TV APOD. VČ. DOPRAVY NA SKLÁDKU A MANIPULACE (PROSTÝ A ARMOVANÝ BETON</t>
  </si>
  <si>
    <t>Dle technické zprávy, výkresových příloh projektové dokumentace. Dle výkazů materiálu projektu. Dle tabulky kubatur projektanta. 
Betonové panely 2.0 x 0.5 x 0.15 
2.16=2,160 [A] 
Betonové panely 2.0 x 1.4 x 0.15 
3.02=3,020 [B] 
Celkem: A+B=5,180 [C]</t>
  </si>
  <si>
    <t>1. Položka obsahuje: - veškeré poplatky provozovateli skládky, recyklační linky nebo jiného zařízení na zpracování nebo likvidaci odpadů související s převzetím, uložením, zpracováním nebo likvidací odpadu. Separaci armovaného betonu na stavbě nebo na místě recyklační linky.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185/2001 Sb., o nakládání s odpady, v platném znění.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</si>
</sst>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34">
    <xf numFmtId="0" fontId="0" fillId="0" borderId="0" xfId="0"/>
    <xf numFmtId="0" fontId="3" fillId="3" borderId="1" xfId="6" applyFont="1" applyFill="1" applyBorder="1" applyAlignment="1">
      <alignment horizontal="center" vertical="center" wrapText="1"/>
    </xf>
    <xf numFmtId="0" fontId="0" fillId="2" borderId="3" xfId="6" applyFont="1" applyFill="1" applyBorder="1"/>
    <xf numFmtId="0" fontId="2" fillId="2" borderId="3" xfId="6" applyFont="1" applyFill="1" applyBorder="1" applyAlignment="1">
      <alignment horizontal="right"/>
    </xf>
    <xf numFmtId="0" fontId="0" fillId="2" borderId="0" xfId="6" applyFont="1" applyFill="1"/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0" fillId="2" borderId="4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6" xfId="6" applyFont="1" applyFill="1" applyBorder="1"/>
    <xf numFmtId="0" fontId="0" fillId="0" borderId="1" xfId="6" applyFont="1" applyBorder="1"/>
    <xf numFmtId="0" fontId="4" fillId="2" borderId="6" xfId="6" applyFont="1" applyFill="1" applyBorder="1" applyAlignment="1">
      <alignment horizontal="right"/>
    </xf>
    <xf numFmtId="0" fontId="4" fillId="2" borderId="6" xfId="6" applyFont="1" applyFill="1" applyBorder="1" applyAlignment="1">
      <alignment wrapText="1"/>
    </xf>
    <xf numFmtId="4" fontId="4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3"/>
  <sheetViews>
    <sheetView tabSelected="1" topLeftCell="B1" workbookViewId="0">
      <pane ySplit="7" topLeftCell="A99" activePane="bottomLeft" state="frozen"/>
      <selection pane="bottomLeft" activeCell="H108" sqref="H10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0</v>
      </c>
      <c r="B1" s="6"/>
      <c r="C1" s="6"/>
      <c r="D1" s="6"/>
      <c r="E1" s="6" t="s">
        <v>2</v>
      </c>
      <c r="F1" s="6"/>
      <c r="G1" s="6"/>
      <c r="H1" s="6"/>
      <c r="I1" s="6"/>
      <c r="J1" s="6"/>
      <c r="P1" t="s">
        <v>12</v>
      </c>
    </row>
    <row r="2" spans="1:18" ht="24.95" customHeight="1" x14ac:dyDescent="0.2">
      <c r="B2" s="6"/>
      <c r="C2" s="6"/>
      <c r="D2" s="6"/>
      <c r="E2" s="7" t="s">
        <v>3</v>
      </c>
      <c r="F2" s="6"/>
      <c r="G2" s="6"/>
      <c r="H2" s="10"/>
      <c r="I2" s="10"/>
      <c r="J2" s="6"/>
      <c r="O2">
        <f>0+O8+O29+O38+O59+O68+O81+O86+O91</f>
        <v>0</v>
      </c>
      <c r="P2" t="s">
        <v>13</v>
      </c>
    </row>
    <row r="3" spans="1:18" ht="15" customHeight="1" x14ac:dyDescent="0.25">
      <c r="A3" t="s">
        <v>1</v>
      </c>
      <c r="B3" s="12" t="s">
        <v>4</v>
      </c>
      <c r="C3" s="5" t="s">
        <v>5</v>
      </c>
      <c r="D3" s="4"/>
      <c r="E3" s="13" t="s">
        <v>6</v>
      </c>
      <c r="F3" s="6"/>
      <c r="G3" s="9"/>
      <c r="H3" s="8" t="s">
        <v>15</v>
      </c>
      <c r="I3" s="33">
        <f>0+I8+I29+I38+I59+I68+I81+I86+I91</f>
        <v>0</v>
      </c>
      <c r="J3" s="11"/>
      <c r="O3" t="s">
        <v>9</v>
      </c>
      <c r="P3" t="s">
        <v>14</v>
      </c>
    </row>
    <row r="4" spans="1:18" ht="15" customHeight="1" x14ac:dyDescent="0.25">
      <c r="A4" t="s">
        <v>7</v>
      </c>
      <c r="B4" s="15" t="s">
        <v>8</v>
      </c>
      <c r="C4" s="3" t="s">
        <v>15</v>
      </c>
      <c r="D4" s="2"/>
      <c r="E4" s="16" t="s">
        <v>16</v>
      </c>
      <c r="F4" s="10"/>
      <c r="G4" s="10"/>
      <c r="H4" s="17"/>
      <c r="I4" s="17"/>
      <c r="J4" s="10"/>
      <c r="O4" t="s">
        <v>10</v>
      </c>
      <c r="P4" t="s">
        <v>14</v>
      </c>
    </row>
    <row r="5" spans="1:18" ht="12.75" customHeight="1" x14ac:dyDescent="0.2">
      <c r="A5" s="1" t="s">
        <v>17</v>
      </c>
      <c r="B5" s="1" t="s">
        <v>19</v>
      </c>
      <c r="C5" s="1" t="s">
        <v>21</v>
      </c>
      <c r="D5" s="1" t="s">
        <v>22</v>
      </c>
      <c r="E5" s="1" t="s">
        <v>23</v>
      </c>
      <c r="F5" s="1" t="s">
        <v>25</v>
      </c>
      <c r="G5" s="1" t="s">
        <v>27</v>
      </c>
      <c r="H5" s="1" t="s">
        <v>28</v>
      </c>
      <c r="I5" s="1"/>
      <c r="J5" s="1" t="s">
        <v>33</v>
      </c>
      <c r="O5" t="s">
        <v>11</v>
      </c>
      <c r="P5" t="s">
        <v>14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4" t="s">
        <v>29</v>
      </c>
      <c r="I6" s="14" t="s">
        <v>31</v>
      </c>
      <c r="J6" s="1"/>
    </row>
    <row r="7" spans="1:18" ht="12.75" customHeight="1" x14ac:dyDescent="0.2">
      <c r="A7" s="14" t="s">
        <v>18</v>
      </c>
      <c r="B7" s="14" t="s">
        <v>20</v>
      </c>
      <c r="C7" s="14" t="s">
        <v>14</v>
      </c>
      <c r="D7" s="14" t="s">
        <v>12</v>
      </c>
      <c r="E7" s="14" t="s">
        <v>24</v>
      </c>
      <c r="F7" s="14" t="s">
        <v>26</v>
      </c>
      <c r="G7" s="14" t="s">
        <v>13</v>
      </c>
      <c r="H7" s="14" t="s">
        <v>30</v>
      </c>
      <c r="I7" s="14" t="s">
        <v>32</v>
      </c>
      <c r="J7" s="14" t="s">
        <v>34</v>
      </c>
    </row>
    <row r="8" spans="1:18" ht="12.75" customHeight="1" x14ac:dyDescent="0.2">
      <c r="A8" s="17" t="s">
        <v>35</v>
      </c>
      <c r="B8" s="17"/>
      <c r="C8" s="19" t="s">
        <v>20</v>
      </c>
      <c r="D8" s="17"/>
      <c r="E8" s="20" t="s">
        <v>36</v>
      </c>
      <c r="F8" s="17"/>
      <c r="G8" s="17"/>
      <c r="H8" s="17"/>
      <c r="I8" s="21">
        <f>0+Q8</f>
        <v>0</v>
      </c>
      <c r="J8" s="17"/>
      <c r="O8">
        <f>0+R8</f>
        <v>0</v>
      </c>
      <c r="Q8">
        <f>0+I9+I13+I17+I21+I25</f>
        <v>0</v>
      </c>
      <c r="R8">
        <f>0+O9+O13+O17+O21+O25</f>
        <v>0</v>
      </c>
    </row>
    <row r="9" spans="1:18" ht="25.5" x14ac:dyDescent="0.2">
      <c r="A9" s="18" t="s">
        <v>37</v>
      </c>
      <c r="B9" s="22" t="s">
        <v>20</v>
      </c>
      <c r="C9" s="22" t="s">
        <v>38</v>
      </c>
      <c r="D9" s="18" t="s">
        <v>39</v>
      </c>
      <c r="E9" s="23" t="s">
        <v>40</v>
      </c>
      <c r="F9" s="24" t="s">
        <v>41</v>
      </c>
      <c r="G9" s="25">
        <v>6.4</v>
      </c>
      <c r="H9" s="26">
        <v>0</v>
      </c>
      <c r="I9" s="26">
        <f>ROUND(ROUND(H9,2)*ROUND(G9,3),2)</f>
        <v>0</v>
      </c>
      <c r="J9" s="24" t="s">
        <v>42</v>
      </c>
      <c r="O9">
        <f>(I9*21)/100</f>
        <v>0</v>
      </c>
      <c r="P9" t="s">
        <v>14</v>
      </c>
    </row>
    <row r="10" spans="1:18" x14ac:dyDescent="0.2">
      <c r="A10" s="27" t="s">
        <v>43</v>
      </c>
      <c r="E10" s="28" t="s">
        <v>39</v>
      </c>
    </row>
    <row r="11" spans="1:18" ht="63.75" x14ac:dyDescent="0.2">
      <c r="A11" s="29" t="s">
        <v>44</v>
      </c>
      <c r="E11" s="30" t="s">
        <v>45</v>
      </c>
    </row>
    <row r="12" spans="1:18" ht="63.75" x14ac:dyDescent="0.2">
      <c r="A12" t="s">
        <v>46</v>
      </c>
      <c r="E12" s="28" t="s">
        <v>47</v>
      </c>
    </row>
    <row r="13" spans="1:18" x14ac:dyDescent="0.2">
      <c r="A13" s="18" t="s">
        <v>37</v>
      </c>
      <c r="B13" s="22" t="s">
        <v>14</v>
      </c>
      <c r="C13" s="22" t="s">
        <v>48</v>
      </c>
      <c r="D13" s="18" t="s">
        <v>39</v>
      </c>
      <c r="E13" s="23" t="s">
        <v>49</v>
      </c>
      <c r="F13" s="24" t="s">
        <v>41</v>
      </c>
      <c r="G13" s="25">
        <v>5.6</v>
      </c>
      <c r="H13" s="26">
        <v>0</v>
      </c>
      <c r="I13" s="26">
        <f>ROUND(ROUND(H13,2)*ROUND(G13,3),2)</f>
        <v>0</v>
      </c>
      <c r="J13" s="24" t="s">
        <v>42</v>
      </c>
      <c r="O13">
        <f>(I13*21)/100</f>
        <v>0</v>
      </c>
      <c r="P13" t="s">
        <v>14</v>
      </c>
    </row>
    <row r="14" spans="1:18" x14ac:dyDescent="0.2">
      <c r="A14" s="27" t="s">
        <v>43</v>
      </c>
      <c r="E14" s="28" t="s">
        <v>39</v>
      </c>
    </row>
    <row r="15" spans="1:18" ht="63.75" x14ac:dyDescent="0.2">
      <c r="A15" s="29" t="s">
        <v>44</v>
      </c>
      <c r="E15" s="30" t="s">
        <v>50</v>
      </c>
    </row>
    <row r="16" spans="1:18" ht="369.75" x14ac:dyDescent="0.2">
      <c r="A16" t="s">
        <v>46</v>
      </c>
      <c r="E16" s="28" t="s">
        <v>51</v>
      </c>
    </row>
    <row r="17" spans="1:18" x14ac:dyDescent="0.2">
      <c r="A17" s="18" t="s">
        <v>37</v>
      </c>
      <c r="B17" s="22" t="s">
        <v>12</v>
      </c>
      <c r="C17" s="22" t="s">
        <v>52</v>
      </c>
      <c r="D17" s="18" t="s">
        <v>39</v>
      </c>
      <c r="E17" s="23" t="s">
        <v>53</v>
      </c>
      <c r="F17" s="24" t="s">
        <v>41</v>
      </c>
      <c r="G17" s="25">
        <v>3.5</v>
      </c>
      <c r="H17" s="26">
        <v>0</v>
      </c>
      <c r="I17" s="26">
        <f>ROUND(ROUND(H17,2)*ROUND(G17,3),2)</f>
        <v>0</v>
      </c>
      <c r="J17" s="24" t="s">
        <v>42</v>
      </c>
      <c r="O17">
        <f>(I17*21)/100</f>
        <v>0</v>
      </c>
      <c r="P17" t="s">
        <v>14</v>
      </c>
    </row>
    <row r="18" spans="1:18" x14ac:dyDescent="0.2">
      <c r="A18" s="27" t="s">
        <v>43</v>
      </c>
      <c r="E18" s="28" t="s">
        <v>39</v>
      </c>
    </row>
    <row r="19" spans="1:18" ht="63.75" x14ac:dyDescent="0.2">
      <c r="A19" s="29" t="s">
        <v>44</v>
      </c>
      <c r="E19" s="30" t="s">
        <v>54</v>
      </c>
    </row>
    <row r="20" spans="1:18" ht="318.75" x14ac:dyDescent="0.2">
      <c r="A20" t="s">
        <v>46</v>
      </c>
      <c r="E20" s="28" t="s">
        <v>55</v>
      </c>
    </row>
    <row r="21" spans="1:18" x14ac:dyDescent="0.2">
      <c r="A21" s="18" t="s">
        <v>37</v>
      </c>
      <c r="B21" s="22" t="s">
        <v>24</v>
      </c>
      <c r="C21" s="22" t="s">
        <v>56</v>
      </c>
      <c r="D21" s="18" t="s">
        <v>39</v>
      </c>
      <c r="E21" s="23" t="s">
        <v>57</v>
      </c>
      <c r="F21" s="24" t="s">
        <v>41</v>
      </c>
      <c r="G21" s="25">
        <v>5.6</v>
      </c>
      <c r="H21" s="26">
        <v>0</v>
      </c>
      <c r="I21" s="26">
        <f>ROUND(ROUND(H21,2)*ROUND(G21,3),2)</f>
        <v>0</v>
      </c>
      <c r="J21" s="24" t="s">
        <v>42</v>
      </c>
      <c r="O21">
        <f>(I21*21)/100</f>
        <v>0</v>
      </c>
      <c r="P21" t="s">
        <v>14</v>
      </c>
    </row>
    <row r="22" spans="1:18" x14ac:dyDescent="0.2">
      <c r="A22" s="27" t="s">
        <v>43</v>
      </c>
      <c r="E22" s="28" t="s">
        <v>39</v>
      </c>
    </row>
    <row r="23" spans="1:18" ht="114.75" x14ac:dyDescent="0.2">
      <c r="A23" s="29" t="s">
        <v>44</v>
      </c>
      <c r="E23" s="30" t="s">
        <v>58</v>
      </c>
    </row>
    <row r="24" spans="1:18" ht="229.5" x14ac:dyDescent="0.2">
      <c r="A24" t="s">
        <v>46</v>
      </c>
      <c r="E24" s="28" t="s">
        <v>59</v>
      </c>
    </row>
    <row r="25" spans="1:18" x14ac:dyDescent="0.2">
      <c r="A25" s="18" t="s">
        <v>37</v>
      </c>
      <c r="B25" s="22" t="s">
        <v>26</v>
      </c>
      <c r="C25" s="22" t="s">
        <v>60</v>
      </c>
      <c r="D25" s="18" t="s">
        <v>39</v>
      </c>
      <c r="E25" s="23" t="s">
        <v>61</v>
      </c>
      <c r="F25" s="24" t="s">
        <v>62</v>
      </c>
      <c r="G25" s="25">
        <v>60</v>
      </c>
      <c r="H25" s="26">
        <v>0</v>
      </c>
      <c r="I25" s="26">
        <f>ROUND(ROUND(H25,2)*ROUND(G25,3),2)</f>
        <v>0</v>
      </c>
      <c r="J25" s="24" t="s">
        <v>42</v>
      </c>
      <c r="O25">
        <f>(I25*21)/100</f>
        <v>0</v>
      </c>
      <c r="P25" t="s">
        <v>14</v>
      </c>
    </row>
    <row r="26" spans="1:18" x14ac:dyDescent="0.2">
      <c r="A26" s="27" t="s">
        <v>43</v>
      </c>
      <c r="E26" s="28" t="s">
        <v>39</v>
      </c>
    </row>
    <row r="27" spans="1:18" ht="63.75" x14ac:dyDescent="0.2">
      <c r="A27" s="29" t="s">
        <v>44</v>
      </c>
      <c r="E27" s="30" t="s">
        <v>63</v>
      </c>
    </row>
    <row r="28" spans="1:18" ht="25.5" x14ac:dyDescent="0.2">
      <c r="A28" t="s">
        <v>46</v>
      </c>
      <c r="E28" s="28" t="s">
        <v>64</v>
      </c>
    </row>
    <row r="29" spans="1:18" ht="12.75" customHeight="1" x14ac:dyDescent="0.2">
      <c r="A29" s="10" t="s">
        <v>35</v>
      </c>
      <c r="B29" s="10"/>
      <c r="C29" s="31" t="s">
        <v>24</v>
      </c>
      <c r="D29" s="10"/>
      <c r="E29" s="20" t="s">
        <v>65</v>
      </c>
      <c r="F29" s="10"/>
      <c r="G29" s="10"/>
      <c r="H29" s="10"/>
      <c r="I29" s="32">
        <f>0+Q29</f>
        <v>0</v>
      </c>
      <c r="J29" s="10"/>
      <c r="O29">
        <f>0+R29</f>
        <v>0</v>
      </c>
      <c r="Q29">
        <f>0+I30+I34</f>
        <v>0</v>
      </c>
      <c r="R29">
        <f>0+O30+O34</f>
        <v>0</v>
      </c>
    </row>
    <row r="30" spans="1:18" x14ac:dyDescent="0.2">
      <c r="A30" s="18" t="s">
        <v>37</v>
      </c>
      <c r="B30" s="22" t="s">
        <v>13</v>
      </c>
      <c r="C30" s="22" t="s">
        <v>66</v>
      </c>
      <c r="D30" s="18" t="s">
        <v>39</v>
      </c>
      <c r="E30" s="23" t="s">
        <v>67</v>
      </c>
      <c r="F30" s="24" t="s">
        <v>41</v>
      </c>
      <c r="G30" s="25">
        <v>0.2</v>
      </c>
      <c r="H30" s="26">
        <v>0</v>
      </c>
      <c r="I30" s="26">
        <f>ROUND(ROUND(H30,2)*ROUND(G30,3),2)</f>
        <v>0</v>
      </c>
      <c r="J30" s="24" t="s">
        <v>42</v>
      </c>
      <c r="O30">
        <f>(I30*21)/100</f>
        <v>0</v>
      </c>
      <c r="P30" t="s">
        <v>14</v>
      </c>
    </row>
    <row r="31" spans="1:18" x14ac:dyDescent="0.2">
      <c r="A31" s="27" t="s">
        <v>43</v>
      </c>
      <c r="E31" s="28" t="s">
        <v>39</v>
      </c>
    </row>
    <row r="32" spans="1:18" ht="63.75" x14ac:dyDescent="0.2">
      <c r="A32" s="29" t="s">
        <v>44</v>
      </c>
      <c r="E32" s="30" t="s">
        <v>68</v>
      </c>
    </row>
    <row r="33" spans="1:18" ht="38.25" x14ac:dyDescent="0.2">
      <c r="A33" t="s">
        <v>46</v>
      </c>
      <c r="E33" s="28" t="s">
        <v>69</v>
      </c>
    </row>
    <row r="34" spans="1:18" x14ac:dyDescent="0.2">
      <c r="A34" s="18" t="s">
        <v>37</v>
      </c>
      <c r="B34" s="22" t="s">
        <v>70</v>
      </c>
      <c r="C34" s="22" t="s">
        <v>71</v>
      </c>
      <c r="D34" s="18" t="s">
        <v>39</v>
      </c>
      <c r="E34" s="23" t="s">
        <v>72</v>
      </c>
      <c r="F34" s="24" t="s">
        <v>41</v>
      </c>
      <c r="G34" s="25">
        <v>1.3</v>
      </c>
      <c r="H34" s="26">
        <v>0</v>
      </c>
      <c r="I34" s="26">
        <f>ROUND(ROUND(H34,2)*ROUND(G34,3),2)</f>
        <v>0</v>
      </c>
      <c r="J34" s="24" t="s">
        <v>73</v>
      </c>
      <c r="O34">
        <f>(I34*21)/100</f>
        <v>0</v>
      </c>
      <c r="P34" t="s">
        <v>14</v>
      </c>
    </row>
    <row r="35" spans="1:18" x14ac:dyDescent="0.2">
      <c r="A35" s="27" t="s">
        <v>43</v>
      </c>
      <c r="E35" s="28" t="s">
        <v>39</v>
      </c>
    </row>
    <row r="36" spans="1:18" ht="63.75" x14ac:dyDescent="0.2">
      <c r="A36" s="29" t="s">
        <v>44</v>
      </c>
      <c r="E36" s="30" t="s">
        <v>74</v>
      </c>
    </row>
    <row r="37" spans="1:18" ht="369.75" x14ac:dyDescent="0.2">
      <c r="A37" t="s">
        <v>46</v>
      </c>
      <c r="E37" s="28" t="s">
        <v>75</v>
      </c>
    </row>
    <row r="38" spans="1:18" ht="12.75" customHeight="1" x14ac:dyDescent="0.2">
      <c r="A38" s="10" t="s">
        <v>35</v>
      </c>
      <c r="B38" s="10"/>
      <c r="C38" s="31" t="s">
        <v>26</v>
      </c>
      <c r="D38" s="10"/>
      <c r="E38" s="20" t="s">
        <v>76</v>
      </c>
      <c r="F38" s="10"/>
      <c r="G38" s="10"/>
      <c r="H38" s="10"/>
      <c r="I38" s="32">
        <f>0+Q38</f>
        <v>0</v>
      </c>
      <c r="J38" s="10"/>
      <c r="O38">
        <f>0+R38</f>
        <v>0</v>
      </c>
      <c r="Q38">
        <f>0+I39+I43+I47+I51+I55</f>
        <v>0</v>
      </c>
      <c r="R38">
        <f>0+O39+O43+O47+O51+O55</f>
        <v>0</v>
      </c>
    </row>
    <row r="39" spans="1:18" x14ac:dyDescent="0.2">
      <c r="A39" s="18" t="s">
        <v>37</v>
      </c>
      <c r="B39" s="22" t="s">
        <v>77</v>
      </c>
      <c r="C39" s="22" t="s">
        <v>78</v>
      </c>
      <c r="D39" s="18" t="s">
        <v>39</v>
      </c>
      <c r="E39" s="23" t="s">
        <v>79</v>
      </c>
      <c r="F39" s="24" t="s">
        <v>41</v>
      </c>
      <c r="G39" s="25">
        <v>10.5</v>
      </c>
      <c r="H39" s="26">
        <v>0</v>
      </c>
      <c r="I39" s="26">
        <f>ROUND(ROUND(H39,2)*ROUND(G39,3),2)</f>
        <v>0</v>
      </c>
      <c r="J39" s="24" t="s">
        <v>42</v>
      </c>
      <c r="O39">
        <f>(I39*21)/100</f>
        <v>0</v>
      </c>
      <c r="P39" t="s">
        <v>14</v>
      </c>
    </row>
    <row r="40" spans="1:18" x14ac:dyDescent="0.2">
      <c r="A40" s="27" t="s">
        <v>43</v>
      </c>
      <c r="E40" s="28" t="s">
        <v>39</v>
      </c>
    </row>
    <row r="41" spans="1:18" ht="89.25" x14ac:dyDescent="0.2">
      <c r="A41" s="29" t="s">
        <v>44</v>
      </c>
      <c r="E41" s="30" t="s">
        <v>80</v>
      </c>
    </row>
    <row r="42" spans="1:18" ht="51" x14ac:dyDescent="0.2">
      <c r="A42" t="s">
        <v>46</v>
      </c>
      <c r="E42" s="28" t="s">
        <v>81</v>
      </c>
    </row>
    <row r="43" spans="1:18" x14ac:dyDescent="0.2">
      <c r="A43" s="18" t="s">
        <v>37</v>
      </c>
      <c r="B43" s="22" t="s">
        <v>30</v>
      </c>
      <c r="C43" s="22" t="s">
        <v>82</v>
      </c>
      <c r="D43" s="18" t="s">
        <v>39</v>
      </c>
      <c r="E43" s="23" t="s">
        <v>83</v>
      </c>
      <c r="F43" s="24" t="s">
        <v>62</v>
      </c>
      <c r="G43" s="25">
        <v>36.700000000000003</v>
      </c>
      <c r="H43" s="26">
        <v>0</v>
      </c>
      <c r="I43" s="26">
        <f>ROUND(ROUND(H43,2)*ROUND(G43,3),2)</f>
        <v>0</v>
      </c>
      <c r="J43" s="24" t="s">
        <v>42</v>
      </c>
      <c r="O43">
        <f>(I43*21)/100</f>
        <v>0</v>
      </c>
      <c r="P43" t="s">
        <v>14</v>
      </c>
    </row>
    <row r="44" spans="1:18" x14ac:dyDescent="0.2">
      <c r="A44" s="27" t="s">
        <v>43</v>
      </c>
      <c r="E44" s="28" t="s">
        <v>39</v>
      </c>
    </row>
    <row r="45" spans="1:18" ht="63.75" x14ac:dyDescent="0.2">
      <c r="A45" s="29" t="s">
        <v>44</v>
      </c>
      <c r="E45" s="30" t="s">
        <v>84</v>
      </c>
    </row>
    <row r="46" spans="1:18" ht="51" x14ac:dyDescent="0.2">
      <c r="A46" t="s">
        <v>46</v>
      </c>
      <c r="E46" s="28" t="s">
        <v>85</v>
      </c>
    </row>
    <row r="47" spans="1:18" x14ac:dyDescent="0.2">
      <c r="A47" s="18" t="s">
        <v>37</v>
      </c>
      <c r="B47" s="22" t="s">
        <v>32</v>
      </c>
      <c r="C47" s="22" t="s">
        <v>86</v>
      </c>
      <c r="D47" s="18" t="s">
        <v>39</v>
      </c>
      <c r="E47" s="23" t="s">
        <v>87</v>
      </c>
      <c r="F47" s="24" t="s">
        <v>62</v>
      </c>
      <c r="G47" s="25">
        <v>34.9</v>
      </c>
      <c r="H47" s="26">
        <v>0</v>
      </c>
      <c r="I47" s="26">
        <f>ROUND(ROUND(H47,2)*ROUND(G47,3),2)</f>
        <v>0</v>
      </c>
      <c r="J47" s="24" t="s">
        <v>42</v>
      </c>
      <c r="O47">
        <f>(I47*21)/100</f>
        <v>0</v>
      </c>
      <c r="P47" t="s">
        <v>14</v>
      </c>
    </row>
    <row r="48" spans="1:18" x14ac:dyDescent="0.2">
      <c r="A48" s="27" t="s">
        <v>43</v>
      </c>
      <c r="E48" s="28" t="s">
        <v>39</v>
      </c>
    </row>
    <row r="49" spans="1:18" ht="63.75" x14ac:dyDescent="0.2">
      <c r="A49" s="29" t="s">
        <v>44</v>
      </c>
      <c r="E49" s="30" t="s">
        <v>88</v>
      </c>
    </row>
    <row r="50" spans="1:18" ht="51" x14ac:dyDescent="0.2">
      <c r="A50" t="s">
        <v>46</v>
      </c>
      <c r="E50" s="28" t="s">
        <v>85</v>
      </c>
    </row>
    <row r="51" spans="1:18" x14ac:dyDescent="0.2">
      <c r="A51" s="18" t="s">
        <v>37</v>
      </c>
      <c r="B51" s="22" t="s">
        <v>34</v>
      </c>
      <c r="C51" s="22" t="s">
        <v>89</v>
      </c>
      <c r="D51" s="18" t="s">
        <v>39</v>
      </c>
      <c r="E51" s="23" t="s">
        <v>90</v>
      </c>
      <c r="F51" s="24" t="s">
        <v>62</v>
      </c>
      <c r="G51" s="25">
        <v>32</v>
      </c>
      <c r="H51" s="26">
        <v>0</v>
      </c>
      <c r="I51" s="26">
        <f>ROUND(ROUND(H51,2)*ROUND(G51,3),2)</f>
        <v>0</v>
      </c>
      <c r="J51" s="24" t="s">
        <v>42</v>
      </c>
      <c r="O51">
        <f>(I51*21)/100</f>
        <v>0</v>
      </c>
      <c r="P51" t="s">
        <v>14</v>
      </c>
    </row>
    <row r="52" spans="1:18" x14ac:dyDescent="0.2">
      <c r="A52" s="27" t="s">
        <v>43</v>
      </c>
      <c r="E52" s="28" t="s">
        <v>39</v>
      </c>
    </row>
    <row r="53" spans="1:18" ht="63.75" x14ac:dyDescent="0.2">
      <c r="A53" s="29" t="s">
        <v>44</v>
      </c>
      <c r="E53" s="30" t="s">
        <v>91</v>
      </c>
    </row>
    <row r="54" spans="1:18" ht="140.25" x14ac:dyDescent="0.2">
      <c r="A54" t="s">
        <v>46</v>
      </c>
      <c r="E54" s="28" t="s">
        <v>92</v>
      </c>
    </row>
    <row r="55" spans="1:18" x14ac:dyDescent="0.2">
      <c r="A55" s="18" t="s">
        <v>37</v>
      </c>
      <c r="B55" s="22" t="s">
        <v>93</v>
      </c>
      <c r="C55" s="22" t="s">
        <v>94</v>
      </c>
      <c r="D55" s="18" t="s">
        <v>39</v>
      </c>
      <c r="E55" s="23" t="s">
        <v>95</v>
      </c>
      <c r="F55" s="24" t="s">
        <v>62</v>
      </c>
      <c r="G55" s="25">
        <v>33.299999999999997</v>
      </c>
      <c r="H55" s="26">
        <v>0</v>
      </c>
      <c r="I55" s="26">
        <f>ROUND(ROUND(H55,2)*ROUND(G55,3),2)</f>
        <v>0</v>
      </c>
      <c r="J55" s="24" t="s">
        <v>42</v>
      </c>
      <c r="O55">
        <f>(I55*21)/100</f>
        <v>0</v>
      </c>
      <c r="P55" t="s">
        <v>14</v>
      </c>
    </row>
    <row r="56" spans="1:18" x14ac:dyDescent="0.2">
      <c r="A56" s="27" t="s">
        <v>43</v>
      </c>
      <c r="E56" s="28" t="s">
        <v>39</v>
      </c>
    </row>
    <row r="57" spans="1:18" ht="63.75" x14ac:dyDescent="0.2">
      <c r="A57" s="29" t="s">
        <v>44</v>
      </c>
      <c r="E57" s="30" t="s">
        <v>96</v>
      </c>
    </row>
    <row r="58" spans="1:18" ht="140.25" x14ac:dyDescent="0.2">
      <c r="A58" t="s">
        <v>46</v>
      </c>
      <c r="E58" s="28" t="s">
        <v>92</v>
      </c>
    </row>
    <row r="59" spans="1:18" ht="12.75" customHeight="1" x14ac:dyDescent="0.2">
      <c r="A59" s="10" t="s">
        <v>35</v>
      </c>
      <c r="B59" s="10"/>
      <c r="C59" s="31" t="s">
        <v>77</v>
      </c>
      <c r="D59" s="10"/>
      <c r="E59" s="20" t="s">
        <v>97</v>
      </c>
      <c r="F59" s="10"/>
      <c r="G59" s="10"/>
      <c r="H59" s="10"/>
      <c r="I59" s="32">
        <f>0+Q59</f>
        <v>0</v>
      </c>
      <c r="J59" s="10"/>
      <c r="O59">
        <f>0+R59</f>
        <v>0</v>
      </c>
      <c r="Q59">
        <f>0+I60+I64</f>
        <v>0</v>
      </c>
      <c r="R59">
        <f>0+O60+O64</f>
        <v>0</v>
      </c>
    </row>
    <row r="60" spans="1:18" x14ac:dyDescent="0.2">
      <c r="A60" s="18" t="s">
        <v>37</v>
      </c>
      <c r="B60" s="22" t="s">
        <v>98</v>
      </c>
      <c r="C60" s="22" t="s">
        <v>99</v>
      </c>
      <c r="D60" s="18" t="s">
        <v>39</v>
      </c>
      <c r="E60" s="23" t="s">
        <v>100</v>
      </c>
      <c r="F60" s="24" t="s">
        <v>101</v>
      </c>
      <c r="G60" s="25">
        <v>9</v>
      </c>
      <c r="H60" s="26">
        <v>0</v>
      </c>
      <c r="I60" s="26">
        <f>ROUND(ROUND(H60,2)*ROUND(G60,3),2)</f>
        <v>0</v>
      </c>
      <c r="J60" s="24" t="s">
        <v>42</v>
      </c>
      <c r="O60">
        <f>(I60*21)/100</f>
        <v>0</v>
      </c>
      <c r="P60" t="s">
        <v>14</v>
      </c>
    </row>
    <row r="61" spans="1:18" x14ac:dyDescent="0.2">
      <c r="A61" s="27" t="s">
        <v>43</v>
      </c>
      <c r="E61" s="28" t="s">
        <v>39</v>
      </c>
    </row>
    <row r="62" spans="1:18" ht="63.75" x14ac:dyDescent="0.2">
      <c r="A62" s="29" t="s">
        <v>44</v>
      </c>
      <c r="E62" s="30" t="s">
        <v>102</v>
      </c>
    </row>
    <row r="63" spans="1:18" ht="242.25" x14ac:dyDescent="0.2">
      <c r="A63" t="s">
        <v>46</v>
      </c>
      <c r="E63" s="28" t="s">
        <v>103</v>
      </c>
    </row>
    <row r="64" spans="1:18" x14ac:dyDescent="0.2">
      <c r="A64" s="18" t="s">
        <v>37</v>
      </c>
      <c r="B64" s="22" t="s">
        <v>104</v>
      </c>
      <c r="C64" s="22" t="s">
        <v>105</v>
      </c>
      <c r="D64" s="18" t="s">
        <v>39</v>
      </c>
      <c r="E64" s="23" t="s">
        <v>106</v>
      </c>
      <c r="F64" s="24" t="s">
        <v>41</v>
      </c>
      <c r="G64" s="25">
        <v>0.7</v>
      </c>
      <c r="H64" s="26">
        <v>0</v>
      </c>
      <c r="I64" s="26">
        <f>ROUND(ROUND(H64,2)*ROUND(G64,3),2)</f>
        <v>0</v>
      </c>
      <c r="J64" s="24" t="s">
        <v>42</v>
      </c>
      <c r="O64">
        <f>(I64*21)/100</f>
        <v>0</v>
      </c>
      <c r="P64" t="s">
        <v>14</v>
      </c>
    </row>
    <row r="65" spans="1:18" x14ac:dyDescent="0.2">
      <c r="A65" s="27" t="s">
        <v>43</v>
      </c>
      <c r="E65" s="28" t="s">
        <v>39</v>
      </c>
    </row>
    <row r="66" spans="1:18" ht="63.75" x14ac:dyDescent="0.2">
      <c r="A66" s="29" t="s">
        <v>44</v>
      </c>
      <c r="E66" s="30" t="s">
        <v>107</v>
      </c>
    </row>
    <row r="67" spans="1:18" ht="369.75" x14ac:dyDescent="0.2">
      <c r="A67" t="s">
        <v>46</v>
      </c>
      <c r="E67" s="28" t="s">
        <v>75</v>
      </c>
    </row>
    <row r="68" spans="1:18" ht="12.75" customHeight="1" x14ac:dyDescent="0.2">
      <c r="A68" s="10" t="s">
        <v>35</v>
      </c>
      <c r="B68" s="10"/>
      <c r="C68" s="31" t="s">
        <v>30</v>
      </c>
      <c r="D68" s="10"/>
      <c r="E68" s="20" t="s">
        <v>108</v>
      </c>
      <c r="F68" s="10"/>
      <c r="G68" s="10"/>
      <c r="H68" s="10"/>
      <c r="I68" s="32">
        <f>0+Q68</f>
        <v>0</v>
      </c>
      <c r="J68" s="10"/>
      <c r="O68">
        <f>0+R68</f>
        <v>0</v>
      </c>
      <c r="Q68">
        <f>0+I69+I73+I77</f>
        <v>0</v>
      </c>
      <c r="R68">
        <f>0+O69+O73+O77</f>
        <v>0</v>
      </c>
    </row>
    <row r="69" spans="1:18" x14ac:dyDescent="0.2">
      <c r="A69" s="18" t="s">
        <v>37</v>
      </c>
      <c r="B69" s="22" t="s">
        <v>109</v>
      </c>
      <c r="C69" s="22" t="s">
        <v>110</v>
      </c>
      <c r="D69" s="18" t="s">
        <v>39</v>
      </c>
      <c r="E69" s="23" t="s">
        <v>111</v>
      </c>
      <c r="F69" s="24" t="s">
        <v>101</v>
      </c>
      <c r="G69" s="25">
        <v>16</v>
      </c>
      <c r="H69" s="26">
        <v>0</v>
      </c>
      <c r="I69" s="26">
        <f>ROUND(ROUND(H69,2)*ROUND(G69,3),2)</f>
        <v>0</v>
      </c>
      <c r="J69" s="24" t="s">
        <v>42</v>
      </c>
      <c r="O69">
        <f>(I69*21)/100</f>
        <v>0</v>
      </c>
      <c r="P69" t="s">
        <v>14</v>
      </c>
    </row>
    <row r="70" spans="1:18" x14ac:dyDescent="0.2">
      <c r="A70" s="27" t="s">
        <v>43</v>
      </c>
      <c r="E70" s="28" t="s">
        <v>39</v>
      </c>
    </row>
    <row r="71" spans="1:18" ht="63.75" x14ac:dyDescent="0.2">
      <c r="A71" s="29" t="s">
        <v>44</v>
      </c>
      <c r="E71" s="30" t="s">
        <v>112</v>
      </c>
    </row>
    <row r="72" spans="1:18" ht="25.5" x14ac:dyDescent="0.2">
      <c r="A72" t="s">
        <v>46</v>
      </c>
      <c r="E72" s="28" t="s">
        <v>113</v>
      </c>
    </row>
    <row r="73" spans="1:18" x14ac:dyDescent="0.2">
      <c r="A73" s="18" t="s">
        <v>37</v>
      </c>
      <c r="B73" s="22" t="s">
        <v>114</v>
      </c>
      <c r="C73" s="22" t="s">
        <v>115</v>
      </c>
      <c r="D73" s="18" t="s">
        <v>39</v>
      </c>
      <c r="E73" s="23" t="s">
        <v>116</v>
      </c>
      <c r="F73" s="24" t="s">
        <v>101</v>
      </c>
      <c r="G73" s="25">
        <v>16</v>
      </c>
      <c r="H73" s="26">
        <v>0</v>
      </c>
      <c r="I73" s="26">
        <f>ROUND(ROUND(H73,2)*ROUND(G73,3),2)</f>
        <v>0</v>
      </c>
      <c r="J73" s="24" t="s">
        <v>42</v>
      </c>
      <c r="O73">
        <f>(I73*21)/100</f>
        <v>0</v>
      </c>
      <c r="P73" t="s">
        <v>14</v>
      </c>
    </row>
    <row r="74" spans="1:18" x14ac:dyDescent="0.2">
      <c r="A74" s="27" t="s">
        <v>43</v>
      </c>
      <c r="E74" s="28" t="s">
        <v>39</v>
      </c>
    </row>
    <row r="75" spans="1:18" ht="63.75" x14ac:dyDescent="0.2">
      <c r="A75" s="29" t="s">
        <v>44</v>
      </c>
      <c r="E75" s="30" t="s">
        <v>112</v>
      </c>
    </row>
    <row r="76" spans="1:18" ht="38.25" x14ac:dyDescent="0.2">
      <c r="A76" t="s">
        <v>46</v>
      </c>
      <c r="E76" s="28" t="s">
        <v>117</v>
      </c>
    </row>
    <row r="77" spans="1:18" x14ac:dyDescent="0.2">
      <c r="A77" s="18" t="s">
        <v>37</v>
      </c>
      <c r="B77" s="22" t="s">
        <v>118</v>
      </c>
      <c r="C77" s="22" t="s">
        <v>119</v>
      </c>
      <c r="D77" s="18" t="s">
        <v>39</v>
      </c>
      <c r="E77" s="23" t="s">
        <v>120</v>
      </c>
      <c r="F77" s="24" t="s">
        <v>101</v>
      </c>
      <c r="G77" s="25">
        <v>20</v>
      </c>
      <c r="H77" s="26">
        <v>0</v>
      </c>
      <c r="I77" s="26">
        <f>ROUND(ROUND(H77,2)*ROUND(G77,3),2)</f>
        <v>0</v>
      </c>
      <c r="J77" s="24" t="s">
        <v>42</v>
      </c>
      <c r="O77">
        <f>(I77*21)/100</f>
        <v>0</v>
      </c>
      <c r="P77" t="s">
        <v>14</v>
      </c>
    </row>
    <row r="78" spans="1:18" x14ac:dyDescent="0.2">
      <c r="A78" s="27" t="s">
        <v>43</v>
      </c>
      <c r="E78" s="28" t="s">
        <v>39</v>
      </c>
    </row>
    <row r="79" spans="1:18" ht="63.75" x14ac:dyDescent="0.2">
      <c r="A79" s="29" t="s">
        <v>44</v>
      </c>
      <c r="E79" s="30" t="s">
        <v>121</v>
      </c>
    </row>
    <row r="80" spans="1:18" ht="38.25" x14ac:dyDescent="0.2">
      <c r="A80" t="s">
        <v>46</v>
      </c>
      <c r="E80" s="28" t="s">
        <v>117</v>
      </c>
    </row>
    <row r="81" spans="1:18" ht="12.75" customHeight="1" x14ac:dyDescent="0.2">
      <c r="A81" s="10" t="s">
        <v>35</v>
      </c>
      <c r="B81" s="10"/>
      <c r="C81" s="31" t="s">
        <v>122</v>
      </c>
      <c r="D81" s="10"/>
      <c r="E81" s="20" t="s">
        <v>123</v>
      </c>
      <c r="F81" s="10"/>
      <c r="G81" s="10"/>
      <c r="H81" s="10"/>
      <c r="I81" s="32">
        <f>0+Q81</f>
        <v>0</v>
      </c>
      <c r="J81" s="10"/>
      <c r="O81">
        <f>0+R81</f>
        <v>0</v>
      </c>
      <c r="Q81">
        <f>0+I82</f>
        <v>0</v>
      </c>
      <c r="R81">
        <f>0+O82</f>
        <v>0</v>
      </c>
    </row>
    <row r="82" spans="1:18" x14ac:dyDescent="0.2">
      <c r="A82" s="18" t="s">
        <v>37</v>
      </c>
      <c r="B82" s="22" t="s">
        <v>124</v>
      </c>
      <c r="C82" s="22" t="s">
        <v>125</v>
      </c>
      <c r="D82" s="18" t="s">
        <v>39</v>
      </c>
      <c r="E82" s="23" t="s">
        <v>126</v>
      </c>
      <c r="F82" s="24" t="s">
        <v>62</v>
      </c>
      <c r="G82" s="25">
        <v>25.75</v>
      </c>
      <c r="H82" s="26">
        <v>0</v>
      </c>
      <c r="I82" s="26">
        <f>ROUND(ROUND(H82,2)*ROUND(G82,3),2)</f>
        <v>0</v>
      </c>
      <c r="J82" s="24" t="s">
        <v>42</v>
      </c>
      <c r="O82">
        <f>(I82*21)/100</f>
        <v>0</v>
      </c>
      <c r="P82" t="s">
        <v>14</v>
      </c>
    </row>
    <row r="83" spans="1:18" x14ac:dyDescent="0.2">
      <c r="A83" s="27" t="s">
        <v>43</v>
      </c>
      <c r="E83" s="28" t="s">
        <v>39</v>
      </c>
    </row>
    <row r="84" spans="1:18" ht="102" x14ac:dyDescent="0.2">
      <c r="A84" s="29" t="s">
        <v>44</v>
      </c>
      <c r="E84" s="30" t="s">
        <v>127</v>
      </c>
    </row>
    <row r="85" spans="1:18" ht="267.75" x14ac:dyDescent="0.2">
      <c r="A85" t="s">
        <v>46</v>
      </c>
      <c r="E85" s="28" t="s">
        <v>128</v>
      </c>
    </row>
    <row r="86" spans="1:18" ht="12.75" customHeight="1" x14ac:dyDescent="0.2">
      <c r="A86" s="10" t="s">
        <v>35</v>
      </c>
      <c r="B86" s="10"/>
      <c r="C86" s="31" t="s">
        <v>129</v>
      </c>
      <c r="D86" s="10"/>
      <c r="E86" s="20" t="s">
        <v>130</v>
      </c>
      <c r="F86" s="10"/>
      <c r="G86" s="10"/>
      <c r="H86" s="10"/>
      <c r="I86" s="32">
        <f>0+Q86</f>
        <v>0</v>
      </c>
      <c r="J86" s="10"/>
      <c r="O86">
        <f>0+R86</f>
        <v>0</v>
      </c>
      <c r="Q86">
        <f>0+I87</f>
        <v>0</v>
      </c>
      <c r="R86">
        <f>0+O87</f>
        <v>0</v>
      </c>
    </row>
    <row r="87" spans="1:18" x14ac:dyDescent="0.2">
      <c r="A87" s="18" t="s">
        <v>37</v>
      </c>
      <c r="B87" s="22" t="s">
        <v>131</v>
      </c>
      <c r="C87" s="22" t="s">
        <v>132</v>
      </c>
      <c r="D87" s="18" t="s">
        <v>39</v>
      </c>
      <c r="E87" s="23" t="s">
        <v>133</v>
      </c>
      <c r="F87" s="24" t="s">
        <v>62</v>
      </c>
      <c r="G87" s="25">
        <v>14.4</v>
      </c>
      <c r="H87" s="26">
        <v>0</v>
      </c>
      <c r="I87" s="26">
        <f>ROUND(ROUND(H87,2)*ROUND(G87,3),2)</f>
        <v>0</v>
      </c>
      <c r="J87" s="24" t="s">
        <v>42</v>
      </c>
      <c r="O87">
        <f>(I87*21)/100</f>
        <v>0</v>
      </c>
      <c r="P87" t="s">
        <v>14</v>
      </c>
    </row>
    <row r="88" spans="1:18" x14ac:dyDescent="0.2">
      <c r="A88" s="27" t="s">
        <v>43</v>
      </c>
      <c r="E88" s="28" t="s">
        <v>39</v>
      </c>
    </row>
    <row r="89" spans="1:18" ht="89.25" x14ac:dyDescent="0.2">
      <c r="A89" s="29" t="s">
        <v>44</v>
      </c>
      <c r="E89" s="30" t="s">
        <v>134</v>
      </c>
    </row>
    <row r="90" spans="1:18" ht="178.5" x14ac:dyDescent="0.2">
      <c r="A90" t="s">
        <v>46</v>
      </c>
      <c r="E90" s="28" t="s">
        <v>135</v>
      </c>
    </row>
    <row r="91" spans="1:18" ht="12.75" customHeight="1" x14ac:dyDescent="0.2">
      <c r="A91" s="10" t="s">
        <v>35</v>
      </c>
      <c r="B91" s="10"/>
      <c r="C91" s="31" t="s">
        <v>136</v>
      </c>
      <c r="D91" s="10"/>
      <c r="E91" s="20" t="s">
        <v>137</v>
      </c>
      <c r="F91" s="10"/>
      <c r="G91" s="10"/>
      <c r="H91" s="10"/>
      <c r="I91" s="32">
        <f>0+Q91</f>
        <v>0</v>
      </c>
      <c r="J91" s="10"/>
      <c r="O91">
        <f>0+R91</f>
        <v>0</v>
      </c>
      <c r="Q91">
        <f>0+I92+I96+I100</f>
        <v>0</v>
      </c>
      <c r="R91">
        <f>0+O92+O96+O100</f>
        <v>0</v>
      </c>
    </row>
    <row r="92" spans="1:18" ht="38.25" x14ac:dyDescent="0.2">
      <c r="A92" s="18" t="s">
        <v>37</v>
      </c>
      <c r="B92" s="22" t="s">
        <v>138</v>
      </c>
      <c r="C92" s="22" t="s">
        <v>139</v>
      </c>
      <c r="D92" s="18" t="s">
        <v>140</v>
      </c>
      <c r="E92" s="23" t="s">
        <v>141</v>
      </c>
      <c r="F92" s="24" t="s">
        <v>142</v>
      </c>
      <c r="G92" s="25">
        <v>17.7</v>
      </c>
      <c r="H92" s="26">
        <v>0</v>
      </c>
      <c r="I92" s="26">
        <f>ROUND(ROUND(H92,2)*ROUND(G92,3),2)</f>
        <v>0</v>
      </c>
      <c r="J92" s="24" t="s">
        <v>73</v>
      </c>
      <c r="O92">
        <f>(I92*21)/100</f>
        <v>0</v>
      </c>
      <c r="P92" t="s">
        <v>14</v>
      </c>
    </row>
    <row r="93" spans="1:18" x14ac:dyDescent="0.2">
      <c r="A93" s="27" t="s">
        <v>43</v>
      </c>
      <c r="E93" s="28" t="s">
        <v>143</v>
      </c>
    </row>
    <row r="94" spans="1:18" ht="63.75" x14ac:dyDescent="0.2">
      <c r="A94" s="29" t="s">
        <v>44</v>
      </c>
      <c r="E94" s="30" t="s">
        <v>144</v>
      </c>
    </row>
    <row r="95" spans="1:18" ht="89.25" x14ac:dyDescent="0.2">
      <c r="A95" t="s">
        <v>46</v>
      </c>
      <c r="E95" s="28" t="s">
        <v>145</v>
      </c>
    </row>
    <row r="96" spans="1:18" ht="38.25" x14ac:dyDescent="0.2">
      <c r="A96" s="18" t="s">
        <v>37</v>
      </c>
      <c r="B96" s="22" t="s">
        <v>146</v>
      </c>
      <c r="C96" s="22" t="s">
        <v>147</v>
      </c>
      <c r="D96" s="18" t="s">
        <v>148</v>
      </c>
      <c r="E96" s="23" t="s">
        <v>149</v>
      </c>
      <c r="F96" s="24" t="s">
        <v>142</v>
      </c>
      <c r="G96" s="25">
        <v>14.08</v>
      </c>
      <c r="H96" s="26">
        <v>0</v>
      </c>
      <c r="I96" s="26">
        <f>ROUND(ROUND(H96,2)*ROUND(G96,3),2)</f>
        <v>0</v>
      </c>
      <c r="J96" s="24" t="s">
        <v>73</v>
      </c>
      <c r="O96">
        <f>(I96*21)/100</f>
        <v>0</v>
      </c>
      <c r="P96" t="s">
        <v>14</v>
      </c>
    </row>
    <row r="97" spans="1:16" x14ac:dyDescent="0.2">
      <c r="A97" s="27" t="s">
        <v>43</v>
      </c>
      <c r="E97" s="28" t="s">
        <v>143</v>
      </c>
    </row>
    <row r="98" spans="1:16" ht="63.75" x14ac:dyDescent="0.2">
      <c r="A98" s="29" t="s">
        <v>44</v>
      </c>
      <c r="E98" s="30" t="s">
        <v>150</v>
      </c>
    </row>
    <row r="99" spans="1:16" ht="89.25" x14ac:dyDescent="0.2">
      <c r="A99" t="s">
        <v>46</v>
      </c>
      <c r="E99" s="28" t="s">
        <v>145</v>
      </c>
    </row>
    <row r="100" spans="1:16" ht="38.25" x14ac:dyDescent="0.2">
      <c r="A100" s="18" t="s">
        <v>37</v>
      </c>
      <c r="B100" s="22" t="s">
        <v>151</v>
      </c>
      <c r="C100" s="22" t="s">
        <v>152</v>
      </c>
      <c r="D100" s="18" t="s">
        <v>153</v>
      </c>
      <c r="E100" s="23" t="s">
        <v>154</v>
      </c>
      <c r="F100" s="24" t="s">
        <v>142</v>
      </c>
      <c r="G100" s="25">
        <v>5.18</v>
      </c>
      <c r="H100" s="26">
        <v>0</v>
      </c>
      <c r="I100" s="26">
        <f>ROUND(ROUND(H100,2)*ROUND(G100,3),2)</f>
        <v>0</v>
      </c>
      <c r="J100" s="24" t="s">
        <v>73</v>
      </c>
      <c r="O100">
        <f>(I100*21)/100</f>
        <v>0</v>
      </c>
      <c r="P100" t="s">
        <v>14</v>
      </c>
    </row>
    <row r="101" spans="1:16" x14ac:dyDescent="0.2">
      <c r="A101" s="27" t="s">
        <v>43</v>
      </c>
      <c r="E101" s="28" t="s">
        <v>143</v>
      </c>
    </row>
    <row r="102" spans="1:16" ht="89.25" x14ac:dyDescent="0.2">
      <c r="A102" s="29" t="s">
        <v>44</v>
      </c>
      <c r="E102" s="30" t="s">
        <v>155</v>
      </c>
    </row>
    <row r="103" spans="1:16" ht="102" x14ac:dyDescent="0.2">
      <c r="A103" t="s">
        <v>46</v>
      </c>
      <c r="E103" s="28" t="s">
        <v>156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11-13-04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Procházka Tomáš, Ing.</cp:lastModifiedBy>
  <dcterms:modified xsi:type="dcterms:W3CDTF">2024-02-12T12:32:12Z</dcterms:modified>
  <cp:category/>
  <cp:contentStatus/>
</cp:coreProperties>
</file>